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40" windowWidth="11160" windowHeight="6290" activeTab="0"/>
  </bookViews>
  <sheets>
    <sheet name="2024 Benefit Calculation" sheetId="1" r:id="rId1"/>
  </sheets>
  <definedNames>
    <definedName name="_xlnm.Print_Area" localSheetId="0">'2024 Benefit Calculation'!$A$1:$G$43</definedName>
  </definedNames>
  <calcPr fullCalcOnLoad="1"/>
</workbook>
</file>

<file path=xl/comments1.xml><?xml version="1.0" encoding="utf-8"?>
<comments xmlns="http://schemas.openxmlformats.org/spreadsheetml/2006/main">
  <authors>
    <author>BBERG</author>
  </authors>
  <commentList>
    <comment ref="D7" authorId="0">
      <text>
        <r>
          <rPr>
            <sz val="8"/>
            <rFont val="Tahoma"/>
            <family val="2"/>
          </rPr>
          <t>When you change this amount, the percentages will also change accordingly. Benefit Flex 2 plan is used as the average.</t>
        </r>
      </text>
    </comment>
  </commentList>
</comments>
</file>

<file path=xl/sharedStrings.xml><?xml version="1.0" encoding="utf-8"?>
<sst xmlns="http://schemas.openxmlformats.org/spreadsheetml/2006/main" count="41" uniqueCount="25">
  <si>
    <t>Catholic Social Services</t>
  </si>
  <si>
    <t>Benefit Percentage Calculation</t>
  </si>
  <si>
    <t>Single</t>
  </si>
  <si>
    <t>Dependents</t>
  </si>
  <si>
    <t>Life Insurance</t>
  </si>
  <si>
    <t>A.D.&amp;D.</t>
  </si>
  <si>
    <t>Dependent Life</t>
  </si>
  <si>
    <t>Extended Health Care</t>
  </si>
  <si>
    <t>Dental</t>
  </si>
  <si>
    <t>C.P.P.</t>
  </si>
  <si>
    <t>W.C.B.</t>
  </si>
  <si>
    <t>Calculation for Employees Not on Benefits</t>
  </si>
  <si>
    <t>E.I.</t>
  </si>
  <si>
    <t>Based on Yearly Average Earnings of:</t>
  </si>
  <si>
    <t>Pension (after one year)</t>
  </si>
  <si>
    <t>Subtotal</t>
  </si>
  <si>
    <t>Total</t>
  </si>
  <si>
    <t>Employer</t>
  </si>
  <si>
    <t>Vacation Pay</t>
  </si>
  <si>
    <t>(Employees with 5 or more years of service are at 7%)</t>
  </si>
  <si>
    <t>(Employees with 5 years of service or more will be at 8% or higher)</t>
  </si>
  <si>
    <t>Sick &amp; Wellness Days</t>
  </si>
  <si>
    <t>(Maximum $68,500)</t>
  </si>
  <si>
    <t xml:space="preserve">(Maximum $63,200) </t>
  </si>
  <si>
    <t>(Maximum $104,600)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</si>
</sst>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[Red]\(&quot;$&quot;#,##0.0\)"/>
    <numFmt numFmtId="173" formatCode="&quot;$&quot;#,##0.000_);[Red]\(&quot;$&quot;#,##0.000\)"/>
    <numFmt numFmtId="174" formatCode="0.000%"/>
    <numFmt numFmtId="175" formatCode="0.000"/>
  </numFmts>
  <fonts count="43">
    <font>
      <sz val="12"/>
      <name val="Arial MT"/>
      <family val="0"/>
    </font>
    <font>
      <sz val="11"/>
      <name val="Times New Roman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8"/>
      <name val="Arial MT"/>
      <family val="0"/>
    </font>
    <font>
      <b/>
      <sz val="12"/>
      <color indexed="10"/>
      <name val="Arial MT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2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15" fontId="2" fillId="0" borderId="0" xfId="0" applyNumberFormat="1" applyFont="1" applyAlignment="1">
      <alignment horizontal="centerContinuous"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10" fontId="2" fillId="0" borderId="10" xfId="0" applyNumberFormat="1" applyFont="1" applyBorder="1" applyAlignment="1" applyProtection="1">
      <alignment/>
      <protection/>
    </xf>
    <xf numFmtId="10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74" fontId="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9"/>
  <sheetViews>
    <sheetView showGridLines="0" tabSelected="1" zoomScalePageLayoutView="0" workbookViewId="0" topLeftCell="A4">
      <selection activeCell="F26" sqref="F26"/>
    </sheetView>
  </sheetViews>
  <sheetFormatPr defaultColWidth="11.4453125" defaultRowHeight="15"/>
  <cols>
    <col min="1" max="1" width="20.88671875" style="0" customWidth="1"/>
    <col min="2" max="4" width="11.4453125" style="0" customWidth="1"/>
    <col min="5" max="5" width="2.6640625" style="0" customWidth="1"/>
    <col min="6" max="6" width="11.4453125" style="0" customWidth="1"/>
    <col min="7" max="7" width="11.77734375" style="0" customWidth="1"/>
  </cols>
  <sheetData>
    <row r="1" spans="1:7" ht="15.75">
      <c r="A1" s="2" t="s">
        <v>0</v>
      </c>
      <c r="B1" s="3"/>
      <c r="C1" s="3"/>
      <c r="D1" s="3"/>
      <c r="E1" s="3"/>
      <c r="F1" s="3"/>
      <c r="G1" s="3"/>
    </row>
    <row r="2" spans="1:7" ht="15.75">
      <c r="A2" s="2" t="s">
        <v>1</v>
      </c>
      <c r="B2" s="3"/>
      <c r="C2" s="3"/>
      <c r="D2" s="3"/>
      <c r="E2" s="3"/>
      <c r="F2" s="3"/>
      <c r="G2" s="3"/>
    </row>
    <row r="3" spans="1:7" ht="15.75">
      <c r="A3" s="11">
        <v>45292</v>
      </c>
      <c r="B3" s="3"/>
      <c r="D3" s="3"/>
      <c r="E3" s="3"/>
      <c r="F3" s="3"/>
      <c r="G3" s="3"/>
    </row>
    <row r="7" spans="1:7" ht="15.75">
      <c r="A7" s="4" t="s">
        <v>13</v>
      </c>
      <c r="D7" s="14">
        <v>50000</v>
      </c>
      <c r="F7" s="5" t="s">
        <v>2</v>
      </c>
      <c r="G7" s="6" t="s">
        <v>3</v>
      </c>
    </row>
    <row r="9" spans="1:10" ht="15">
      <c r="A9" t="s">
        <v>4</v>
      </c>
      <c r="C9" t="s">
        <v>17</v>
      </c>
      <c r="F9" s="1">
        <f>+$D$7*2*0.258/1000*12/$D$7</f>
        <v>0.0061920000000000005</v>
      </c>
      <c r="G9" s="1">
        <f>+$D$7*2*0.258/1000*12/$D$7</f>
        <v>0.0061920000000000005</v>
      </c>
      <c r="J9" s="12"/>
    </row>
    <row r="10" spans="1:7" ht="15">
      <c r="A10" t="s">
        <v>5</v>
      </c>
      <c r="C10" t="s">
        <v>17</v>
      </c>
      <c r="F10" s="1">
        <f>+$D$7*2*0.035/1000*12/$D$7</f>
        <v>0.0008400000000000001</v>
      </c>
      <c r="G10" s="1">
        <f>+$D$7*2*0.035/1000*12/$D$7</f>
        <v>0.0008400000000000001</v>
      </c>
    </row>
    <row r="11" spans="1:10" ht="15">
      <c r="A11" t="s">
        <v>6</v>
      </c>
      <c r="C11" t="s">
        <v>17</v>
      </c>
      <c r="F11" s="1">
        <v>0</v>
      </c>
      <c r="G11" s="1">
        <f>2.31*12/+$D$7</f>
        <v>0.0005543999999999999</v>
      </c>
      <c r="I11" s="12"/>
      <c r="J11" s="12"/>
    </row>
    <row r="12" spans="1:10" ht="15">
      <c r="A12" t="s">
        <v>7</v>
      </c>
      <c r="C12" t="s">
        <v>17</v>
      </c>
      <c r="F12" s="1">
        <f>76.43*12/$D$7</f>
        <v>0.0183432</v>
      </c>
      <c r="G12" s="1">
        <f>191.33*12/$D$7</f>
        <v>0.0459192</v>
      </c>
      <c r="I12" s="12"/>
      <c r="J12" s="12"/>
    </row>
    <row r="13" spans="1:11" ht="15">
      <c r="A13" t="s">
        <v>8</v>
      </c>
      <c r="C13" t="s">
        <v>17</v>
      </c>
      <c r="F13" s="1">
        <f>38.48*12/$D$7</f>
        <v>0.009235199999999999</v>
      </c>
      <c r="G13" s="1">
        <f>95.99*12/$D$7</f>
        <v>0.0230376</v>
      </c>
      <c r="K13" s="12"/>
    </row>
    <row r="14" spans="1:7" ht="15">
      <c r="A14" t="s">
        <v>9</v>
      </c>
      <c r="C14" t="s">
        <v>17</v>
      </c>
      <c r="F14" s="7">
        <v>0.0595</v>
      </c>
      <c r="G14" s="7">
        <v>0.0595</v>
      </c>
    </row>
    <row r="15" spans="1:7" ht="15">
      <c r="A15" t="s">
        <v>12</v>
      </c>
      <c r="C15" t="s">
        <v>17</v>
      </c>
      <c r="F15" s="18">
        <v>0.01177</v>
      </c>
      <c r="G15" s="18">
        <v>0.01177</v>
      </c>
    </row>
    <row r="16" spans="1:7" ht="15">
      <c r="A16" t="s">
        <v>10</v>
      </c>
      <c r="C16" t="s">
        <v>17</v>
      </c>
      <c r="F16" s="8">
        <v>0.0158</v>
      </c>
      <c r="G16" s="8">
        <v>0.0158</v>
      </c>
    </row>
    <row r="18" spans="4:7" ht="15">
      <c r="D18" t="s">
        <v>15</v>
      </c>
      <c r="F18" s="7">
        <f>SUM(F9:F16)</f>
        <v>0.1216804</v>
      </c>
      <c r="G18" s="7">
        <f>SUM(G9:G16)</f>
        <v>0.16361320000000001</v>
      </c>
    </row>
    <row r="19" spans="6:7" ht="15">
      <c r="F19" s="7"/>
      <c r="G19" s="7"/>
    </row>
    <row r="20" spans="1:7" ht="15">
      <c r="A20" t="s">
        <v>21</v>
      </c>
      <c r="C20" t="s">
        <v>17</v>
      </c>
      <c r="F20" s="7">
        <f>96/2088</f>
        <v>0.04597701149425287</v>
      </c>
      <c r="G20" s="7">
        <f>96/2088</f>
        <v>0.04597701149425287</v>
      </c>
    </row>
    <row r="22" spans="1:8" ht="15">
      <c r="A22" t="s">
        <v>18</v>
      </c>
      <c r="C22" t="s">
        <v>17</v>
      </c>
      <c r="F22" s="12">
        <v>0.06</v>
      </c>
      <c r="G22" s="12">
        <v>0.06</v>
      </c>
      <c r="H22" t="s">
        <v>20</v>
      </c>
    </row>
    <row r="24" spans="1:8" ht="15">
      <c r="A24" t="s">
        <v>14</v>
      </c>
      <c r="C24" t="s">
        <v>17</v>
      </c>
      <c r="F24" s="9">
        <v>0.05</v>
      </c>
      <c r="G24" s="9">
        <v>0.05</v>
      </c>
      <c r="H24" s="17" t="s">
        <v>19</v>
      </c>
    </row>
    <row r="26" spans="4:7" ht="15.75" thickBot="1">
      <c r="D26" t="s">
        <v>16</v>
      </c>
      <c r="F26" s="15">
        <f>SUM(F18:F24)</f>
        <v>0.2776574114942529</v>
      </c>
      <c r="G26" s="15">
        <f>SUM(G18:G24)</f>
        <v>0.3195902114942529</v>
      </c>
    </row>
    <row r="27" ht="15.75" thickTop="1"/>
    <row r="29" ht="15">
      <c r="A29" s="4" t="s">
        <v>11</v>
      </c>
    </row>
    <row r="31" spans="1:7" ht="15">
      <c r="A31" t="s">
        <v>9</v>
      </c>
      <c r="B31" s="4" t="s">
        <v>22</v>
      </c>
      <c r="F31" s="7">
        <f>F14</f>
        <v>0.0595</v>
      </c>
      <c r="G31" s="7">
        <f>G14</f>
        <v>0.0595</v>
      </c>
    </row>
    <row r="32" spans="1:7" ht="15">
      <c r="A32" t="s">
        <v>12</v>
      </c>
      <c r="B32" s="4" t="s">
        <v>23</v>
      </c>
      <c r="F32" s="18">
        <f>F15</f>
        <v>0.01177</v>
      </c>
      <c r="G32" s="18">
        <v>0.01177</v>
      </c>
    </row>
    <row r="33" spans="1:7" ht="15">
      <c r="A33" t="s">
        <v>10</v>
      </c>
      <c r="B33" s="4" t="s">
        <v>24</v>
      </c>
      <c r="F33" s="8">
        <f>F16</f>
        <v>0.0158</v>
      </c>
      <c r="G33" s="8">
        <v>0.0158</v>
      </c>
    </row>
    <row r="35" spans="4:7" ht="15">
      <c r="D35" t="s">
        <v>15</v>
      </c>
      <c r="F35" s="10">
        <f>SUM(F31:F33)</f>
        <v>0.08707000000000001</v>
      </c>
      <c r="G35" s="10">
        <f>SUM(G31:G33)</f>
        <v>0.08707000000000001</v>
      </c>
    </row>
    <row r="37" spans="1:7" ht="15">
      <c r="A37" t="s">
        <v>18</v>
      </c>
      <c r="F37" s="13">
        <v>0.06</v>
      </c>
      <c r="G37" s="13">
        <v>0.06</v>
      </c>
    </row>
    <row r="39" spans="4:7" ht="15.75" thickBot="1">
      <c r="D39" t="s">
        <v>16</v>
      </c>
      <c r="F39" s="16">
        <f>SUM(F35:F38)</f>
        <v>0.14707</v>
      </c>
      <c r="G39" s="16">
        <f>SUM(G35:G38)</f>
        <v>0.14707</v>
      </c>
    </row>
    <row r="40" ht="15.75" thickTop="1"/>
  </sheetData>
  <sheetProtection/>
  <printOptions/>
  <pageMargins left="0.5" right="0.5" top="0.6" bottom="0.6" header="0.5" footer="0.5"/>
  <pageSetup fitToHeight="1" fitToWidth="1"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Catholic Charities / Catholic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BBERG</dc:creator>
  <cp:keywords/>
  <dc:description/>
  <cp:lastModifiedBy>Esperanza Ramos</cp:lastModifiedBy>
  <cp:lastPrinted>2016-08-24T17:23:12Z</cp:lastPrinted>
  <dcterms:created xsi:type="dcterms:W3CDTF">2005-01-17T21:50:54Z</dcterms:created>
  <dcterms:modified xsi:type="dcterms:W3CDTF">2024-01-24T18:12:23Z</dcterms:modified>
  <cp:category/>
  <cp:version/>
  <cp:contentType/>
  <cp:contentStatus/>
</cp:coreProperties>
</file>